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ishi0612\Desktop\"/>
    </mc:Choice>
  </mc:AlternateContent>
  <xr:revisionPtr revIDLastSave="0" documentId="13_ncr:1_{6D884125-94D8-4E51-AB3A-485A4118317E}" xr6:coauthVersionLast="47" xr6:coauthVersionMax="47" xr10:uidLastSave="{00000000-0000-0000-0000-000000000000}"/>
  <workbookProtection workbookAlgorithmName="SHA-512" workbookHashValue="4EiZ+chYZkOgo/YajKcPXlR6+th5HwCd5Iu/NMFmzo0XsqURebgC5fnjSymX0XgioA62bxyz5bhpYo5hNAlbXw==" workbookSaltValue="e1UWURkRKg7Tb5W2rT7RgQ==" workbookSpinCount="100000" lockStructure="1"/>
  <bookViews>
    <workbookView xWindow="-120" yWindow="-120" windowWidth="19440" windowHeight="15150" xr2:uid="{9DED7494-E3F3-4853-BE26-83C1C50AFF02}"/>
  </bookViews>
  <sheets>
    <sheet name="計算シート" sheetId="3" r:id="rId1"/>
    <sheet name="変更歴" sheetId="4" r:id="rId2"/>
  </sheets>
  <definedNames>
    <definedName name="_xlnm.Print_Area" localSheetId="0">計算シート!$A$1:$G$41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3" l="1"/>
  <c r="B12" i="3" l="1"/>
  <c r="C28" i="3" l="1"/>
  <c r="E35" i="3"/>
  <c r="C29" i="3" l="1"/>
  <c r="C30" i="3" l="1"/>
  <c r="C31" i="3" l="1"/>
  <c r="C32" i="3" s="1"/>
  <c r="C37" i="3" l="1"/>
  <c r="C36" i="3"/>
  <c r="C39" i="3"/>
  <c r="C3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立石</author>
  </authors>
  <commentList>
    <comment ref="C10" authorId="0" shapeId="0" xr:uid="{2B847E78-A9F9-4BED-8EE4-254942EF72D6}">
      <text>
        <r>
          <rPr>
            <b/>
            <sz val="9"/>
            <color indexed="81"/>
            <rFont val="MS P ゴシック"/>
            <family val="3"/>
            <charset val="128"/>
          </rPr>
          <t>鋼板の場合は 5.5W/(㎡･K)
プラスチックの場合は 3.5W/(㎡･K)</t>
        </r>
      </text>
    </comment>
  </commentList>
</comments>
</file>

<file path=xl/sharedStrings.xml><?xml version="1.0" encoding="utf-8"?>
<sst xmlns="http://schemas.openxmlformats.org/spreadsheetml/2006/main" count="93" uniqueCount="85">
  <si>
    <t>C</t>
    <phoneticPr fontId="1"/>
  </si>
  <si>
    <t>タイプ</t>
    <phoneticPr fontId="1"/>
  </si>
  <si>
    <t>mm</t>
    <phoneticPr fontId="1"/>
  </si>
  <si>
    <t>W</t>
    <phoneticPr fontId="1"/>
  </si>
  <si>
    <t>mm</t>
  </si>
  <si>
    <t>H</t>
    <phoneticPr fontId="1"/>
  </si>
  <si>
    <t>D</t>
    <phoneticPr fontId="1"/>
  </si>
  <si>
    <t>℃</t>
  </si>
  <si>
    <t>設置状態</t>
  </si>
  <si>
    <t>A</t>
    <phoneticPr fontId="1"/>
  </si>
  <si>
    <t>B</t>
    <phoneticPr fontId="1"/>
  </si>
  <si>
    <t>E</t>
    <phoneticPr fontId="1"/>
  </si>
  <si>
    <t>F</t>
    <phoneticPr fontId="1"/>
  </si>
  <si>
    <t>G</t>
    <phoneticPr fontId="1"/>
  </si>
  <si>
    <t>30W</t>
    <phoneticPr fontId="1"/>
  </si>
  <si>
    <t>50W</t>
    <phoneticPr fontId="1"/>
  </si>
  <si>
    <t>100W</t>
    <phoneticPr fontId="1"/>
  </si>
  <si>
    <t>200W</t>
    <phoneticPr fontId="1"/>
  </si>
  <si>
    <r>
      <t>〇盤の表面積S（ｍ</t>
    </r>
    <r>
      <rPr>
        <vertAlign val="superscript"/>
        <sz val="12"/>
        <color theme="1"/>
        <rFont val="ＭＳ Ｐゴシック"/>
        <family val="3"/>
        <charset val="128"/>
      </rPr>
      <t>2</t>
    </r>
    <r>
      <rPr>
        <sz val="12"/>
        <color theme="1"/>
        <rFont val="ＭＳ Ｐゴシック"/>
        <family val="3"/>
        <charset val="128"/>
      </rPr>
      <t>）</t>
    </r>
    <rPh sb="1" eb="2">
      <t>バン</t>
    </rPh>
    <rPh sb="3" eb="6">
      <t>ヒョウメンセキ</t>
    </rPh>
    <phoneticPr fontId="1"/>
  </si>
  <si>
    <t>S=2×H×（W＋D）＋W×D</t>
    <phoneticPr fontId="1"/>
  </si>
  <si>
    <t>S=W×（H＋D）＋2×D×H</t>
    <phoneticPr fontId="1"/>
  </si>
  <si>
    <t>S=D×（H＋W)＋2×W×H</t>
    <phoneticPr fontId="1"/>
  </si>
  <si>
    <t>S=H×（W＋D)＋W×D</t>
    <phoneticPr fontId="1"/>
  </si>
  <si>
    <t>連結盤の中間盤</t>
    <rPh sb="0" eb="2">
      <t>レンケツ</t>
    </rPh>
    <rPh sb="2" eb="3">
      <t>バン</t>
    </rPh>
    <rPh sb="4" eb="6">
      <t>チュウカン</t>
    </rPh>
    <rPh sb="6" eb="7">
      <t>バン</t>
    </rPh>
    <phoneticPr fontId="1"/>
  </si>
  <si>
    <t>S=2×W×H＋W×D</t>
    <phoneticPr fontId="1"/>
  </si>
  <si>
    <t>S=W×（H＋D）</t>
    <phoneticPr fontId="1"/>
  </si>
  <si>
    <t>S=2×H×W＋2×H×D＋2×W×D</t>
    <phoneticPr fontId="1"/>
  </si>
  <si>
    <t>S=H×W＋2×H×D＋2×W×D</t>
    <phoneticPr fontId="1"/>
  </si>
  <si>
    <t>Ver.</t>
    <phoneticPr fontId="1"/>
  </si>
  <si>
    <t>変更日</t>
    <rPh sb="0" eb="2">
      <t>ヘンコウ</t>
    </rPh>
    <rPh sb="2" eb="3">
      <t>ニチ</t>
    </rPh>
    <phoneticPr fontId="1"/>
  </si>
  <si>
    <t>変更内容</t>
    <rPh sb="0" eb="2">
      <t>ヘンコウ</t>
    </rPh>
    <rPh sb="2" eb="4">
      <t>ナイヨウ</t>
    </rPh>
    <phoneticPr fontId="1"/>
  </si>
  <si>
    <t>初版</t>
    <rPh sb="0" eb="2">
      <t>ショハン</t>
    </rPh>
    <phoneticPr fontId="1"/>
  </si>
  <si>
    <t>１）計算値及び選定された結果は、あくまで目安であり、</t>
    <rPh sb="2" eb="4">
      <t>ケイサン</t>
    </rPh>
    <rPh sb="4" eb="5">
      <t>アタイ</t>
    </rPh>
    <rPh sb="5" eb="6">
      <t>オヨ</t>
    </rPh>
    <phoneticPr fontId="1"/>
  </si>
  <si>
    <t>W/(㎡･K)</t>
    <phoneticPr fontId="1"/>
  </si>
  <si>
    <t>必要台数(台)</t>
    <rPh sb="0" eb="2">
      <t>ヒツヨウ</t>
    </rPh>
    <rPh sb="2" eb="4">
      <t>ダイスウ</t>
    </rPh>
    <rPh sb="5" eb="6">
      <t>ダイ</t>
    </rPh>
    <phoneticPr fontId="1"/>
  </si>
  <si>
    <t>台</t>
    <rPh sb="0" eb="1">
      <t>ダイ</t>
    </rPh>
    <phoneticPr fontId="1"/>
  </si>
  <si>
    <t>盤の表面積　S</t>
    <rPh sb="0" eb="1">
      <t>バン</t>
    </rPh>
    <rPh sb="2" eb="5">
      <t>ヒョウメンセキ</t>
    </rPh>
    <phoneticPr fontId="1"/>
  </si>
  <si>
    <t>盤寸法   W　（巾）</t>
    <rPh sb="0" eb="1">
      <t>バン</t>
    </rPh>
    <rPh sb="9" eb="10">
      <t>ハバ</t>
    </rPh>
    <phoneticPr fontId="5"/>
  </si>
  <si>
    <t>　　　　  　H　（高さ）</t>
    <rPh sb="10" eb="11">
      <t>タカ</t>
    </rPh>
    <phoneticPr fontId="5"/>
  </si>
  <si>
    <t>　 　　　 　D　（奥行）</t>
    <rPh sb="10" eb="12">
      <t>オクユキ</t>
    </rPh>
    <phoneticPr fontId="5"/>
  </si>
  <si>
    <r>
      <t>最低外気温度 t</t>
    </r>
    <r>
      <rPr>
        <vertAlign val="subscript"/>
        <sz val="12"/>
        <rFont val="ＭＳ Ｐゴシック"/>
        <family val="3"/>
        <charset val="128"/>
      </rPr>
      <t>u</t>
    </r>
    <rPh sb="0" eb="2">
      <t>サイテイ</t>
    </rPh>
    <rPh sb="2" eb="4">
      <t>ガイキ</t>
    </rPh>
    <rPh sb="4" eb="6">
      <t>オンド</t>
    </rPh>
    <phoneticPr fontId="1"/>
  </si>
  <si>
    <t>&lt;設置条件入力&gt;</t>
    <phoneticPr fontId="1"/>
  </si>
  <si>
    <t>【注記】</t>
    <phoneticPr fontId="1"/>
  </si>
  <si>
    <t>&lt;計算式&gt;</t>
    <rPh sb="1" eb="4">
      <t>ケイサンシキ</t>
    </rPh>
    <phoneticPr fontId="1"/>
  </si>
  <si>
    <t>&lt;計算結果&gt;</t>
    <rPh sb="1" eb="3">
      <t>ケイサン</t>
    </rPh>
    <rPh sb="3" eb="5">
      <t>ケッカ</t>
    </rPh>
    <phoneticPr fontId="1"/>
  </si>
  <si>
    <t>&lt;スペースヒーター必要台数&gt;</t>
    <rPh sb="9" eb="11">
      <t>ヒツヨウ</t>
    </rPh>
    <rPh sb="11" eb="13">
      <t>ダイスウ</t>
    </rPh>
    <phoneticPr fontId="1"/>
  </si>
  <si>
    <t>盤の設置形式　(A～H)</t>
  </si>
  <si>
    <t>壁掛盤</t>
    <rPh sb="2" eb="3">
      <t>バン</t>
    </rPh>
    <phoneticPr fontId="1"/>
  </si>
  <si>
    <t>スペースヒーター容量</t>
    <rPh sb="8" eb="10">
      <t>ヨウリョウ</t>
    </rPh>
    <phoneticPr fontId="1"/>
  </si>
  <si>
    <t>㎡</t>
    <phoneticPr fontId="1"/>
  </si>
  <si>
    <t>※最も温度が下がる夜明け前を想定し、日射の受熱量は０としています。</t>
    <phoneticPr fontId="1"/>
  </si>
  <si>
    <t>計算シート</t>
    <rPh sb="0" eb="2">
      <t>ケイサン</t>
    </rPh>
    <phoneticPr fontId="1"/>
  </si>
  <si>
    <t>完全に結露を防止できるという事ではございませんので、その点はご留意のほど願います。</t>
    <phoneticPr fontId="1"/>
  </si>
  <si>
    <t>2021.3.05</t>
    <phoneticPr fontId="1"/>
  </si>
  <si>
    <t>A</t>
  </si>
  <si>
    <t>底面にキャスター付等 全面開放型</t>
    <rPh sb="0" eb="1">
      <t>ソコ</t>
    </rPh>
    <rPh sb="1" eb="2">
      <t>メン</t>
    </rPh>
    <rPh sb="8" eb="9">
      <t>ツ</t>
    </rPh>
    <rPh sb="9" eb="10">
      <t>ナド</t>
    </rPh>
    <rPh sb="11" eb="13">
      <t>ゼンメン</t>
    </rPh>
    <rPh sb="13" eb="16">
      <t>カイホウガタ</t>
    </rPh>
    <phoneticPr fontId="1"/>
  </si>
  <si>
    <t>単独（自立）盤　周囲はフリー</t>
    <rPh sb="0" eb="2">
      <t>タンドク</t>
    </rPh>
    <rPh sb="3" eb="5">
      <t>ジリツ</t>
    </rPh>
    <rPh sb="6" eb="7">
      <t>バン</t>
    </rPh>
    <rPh sb="8" eb="10">
      <t>シュウイ</t>
    </rPh>
    <phoneticPr fontId="1"/>
  </si>
  <si>
    <t>単独（自立）盤　背面に壁</t>
    <rPh sb="0" eb="2">
      <t>タンドク</t>
    </rPh>
    <rPh sb="3" eb="5">
      <t>ジリツ</t>
    </rPh>
    <rPh sb="6" eb="7">
      <t>バン</t>
    </rPh>
    <rPh sb="8" eb="10">
      <t>ハイメン</t>
    </rPh>
    <rPh sb="11" eb="12">
      <t>カベ</t>
    </rPh>
    <phoneticPr fontId="1"/>
  </si>
  <si>
    <t>連結盤の端部盤　周囲はフリー</t>
    <rPh sb="0" eb="2">
      <t>レンケツ</t>
    </rPh>
    <rPh sb="2" eb="3">
      <t>バン</t>
    </rPh>
    <rPh sb="4" eb="6">
      <t>タンブ</t>
    </rPh>
    <rPh sb="6" eb="7">
      <t>バン</t>
    </rPh>
    <rPh sb="8" eb="10">
      <t>シュウイ</t>
    </rPh>
    <phoneticPr fontId="1"/>
  </si>
  <si>
    <t>連結盤の端部盤　背面に壁</t>
    <rPh sb="0" eb="2">
      <t>レンケツ</t>
    </rPh>
    <rPh sb="2" eb="3">
      <t>バン</t>
    </rPh>
    <rPh sb="4" eb="6">
      <t>タンブ</t>
    </rPh>
    <rPh sb="6" eb="7">
      <t>バン</t>
    </rPh>
    <rPh sb="8" eb="10">
      <t>ハイメン</t>
    </rPh>
    <rPh sb="11" eb="12">
      <t>カベ</t>
    </rPh>
    <phoneticPr fontId="1"/>
  </si>
  <si>
    <t>連結盤の中間盤　背面に壁</t>
    <rPh sb="0" eb="2">
      <t>レンケツ</t>
    </rPh>
    <rPh sb="2" eb="3">
      <t>バン</t>
    </rPh>
    <rPh sb="4" eb="6">
      <t>チュウカン</t>
    </rPh>
    <rPh sb="6" eb="7">
      <t>バン</t>
    </rPh>
    <phoneticPr fontId="1"/>
  </si>
  <si>
    <t xml:space="preserve">    盤内部の熱容量が大きい時、ヒータ容量に余裕が無いと</t>
    <rPh sb="20" eb="22">
      <t>ヨウリョウ</t>
    </rPh>
    <rPh sb="23" eb="25">
      <t>ヨユウ</t>
    </rPh>
    <rPh sb="26" eb="27">
      <t>ナ</t>
    </rPh>
    <phoneticPr fontId="1"/>
  </si>
  <si>
    <t xml:space="preserve">    内部の温度上昇に時間がかかる場合もあります。</t>
    <rPh sb="4" eb="6">
      <t>ナイブ</t>
    </rPh>
    <rPh sb="7" eb="9">
      <t>オンド</t>
    </rPh>
    <rPh sb="9" eb="11">
      <t>ジョウショウ</t>
    </rPh>
    <rPh sb="12" eb="14">
      <t>ジカン</t>
    </rPh>
    <rPh sb="18" eb="20">
      <t>バアイ</t>
    </rPh>
    <phoneticPr fontId="1"/>
  </si>
  <si>
    <t xml:space="preserve">    充分な安全率を持って選定して下さい。</t>
    <rPh sb="4" eb="6">
      <t>ジュウブン</t>
    </rPh>
    <rPh sb="7" eb="9">
      <t>アンゼン</t>
    </rPh>
    <rPh sb="9" eb="10">
      <t>リツ</t>
    </rPh>
    <rPh sb="11" eb="12">
      <t>モ</t>
    </rPh>
    <rPh sb="14" eb="16">
      <t>センテイ</t>
    </rPh>
    <rPh sb="18" eb="19">
      <t>クダ</t>
    </rPh>
    <phoneticPr fontId="1"/>
  </si>
  <si>
    <t>３）盤内のヒーターは、過電流・過昇防止装置と組合わせてご使用ください。</t>
    <rPh sb="2" eb="3">
      <t>バン</t>
    </rPh>
    <rPh sb="3" eb="4">
      <t>ナイ</t>
    </rPh>
    <rPh sb="11" eb="14">
      <t>カデンリュウ</t>
    </rPh>
    <rPh sb="15" eb="17">
      <t>カショウ</t>
    </rPh>
    <rPh sb="17" eb="19">
      <t>ボウシ</t>
    </rPh>
    <rPh sb="19" eb="21">
      <t>ソウチ</t>
    </rPh>
    <rPh sb="22" eb="24">
      <t>クミア</t>
    </rPh>
    <rPh sb="28" eb="30">
      <t>シヨウ</t>
    </rPh>
    <phoneticPr fontId="1"/>
  </si>
  <si>
    <t>４）ヒータ容量が過剰に大きいと、過昇防止装置と組合わせた場合でも</t>
    <rPh sb="5" eb="7">
      <t>ヨウリョウ</t>
    </rPh>
    <rPh sb="8" eb="10">
      <t>カジョウ</t>
    </rPh>
    <rPh sb="11" eb="12">
      <t>オオ</t>
    </rPh>
    <rPh sb="16" eb="18">
      <t>カショウ</t>
    </rPh>
    <rPh sb="18" eb="20">
      <t>ボウシ</t>
    </rPh>
    <rPh sb="20" eb="22">
      <t>ソウチ</t>
    </rPh>
    <rPh sb="23" eb="25">
      <t>クミア</t>
    </rPh>
    <rPh sb="28" eb="30">
      <t>バアイ</t>
    </rPh>
    <phoneticPr fontId="1"/>
  </si>
  <si>
    <t xml:space="preserve">    温度のオーバーシュートが大きくなる場合もありますので、</t>
    <rPh sb="16" eb="17">
      <t>オオ</t>
    </rPh>
    <rPh sb="21" eb="23">
      <t>バアイ</t>
    </rPh>
    <phoneticPr fontId="1"/>
  </si>
  <si>
    <t xml:space="preserve">    ヒータ容量とともにヒータと上部空間の機器の適切な配置を検討して下さい</t>
    <rPh sb="17" eb="19">
      <t>ジョウブ</t>
    </rPh>
    <rPh sb="19" eb="21">
      <t>クウカン</t>
    </rPh>
    <rPh sb="22" eb="24">
      <t>キキ</t>
    </rPh>
    <rPh sb="25" eb="27">
      <t>テキセツ</t>
    </rPh>
    <rPh sb="28" eb="30">
      <t>ハイチ</t>
    </rPh>
    <rPh sb="31" eb="33">
      <t>ケントウ</t>
    </rPh>
    <rPh sb="35" eb="36">
      <t>クダ</t>
    </rPh>
    <phoneticPr fontId="1"/>
  </si>
  <si>
    <t>※当計算はあくまで容量算出の目安であり、当計算結果を基にヒーターを選定しても、</t>
  </si>
  <si>
    <t>安全率 α</t>
    <rPh sb="0" eb="2">
      <t>アンゼン</t>
    </rPh>
    <rPh sb="2" eb="3">
      <t>リツ</t>
    </rPh>
    <phoneticPr fontId="1"/>
  </si>
  <si>
    <t>安全率αを用いた計算方法の見直し</t>
    <rPh sb="0" eb="3">
      <t>アンゼンリツ</t>
    </rPh>
    <rPh sb="5" eb="6">
      <t>モチ</t>
    </rPh>
    <rPh sb="8" eb="10">
      <t>ケイサン</t>
    </rPh>
    <rPh sb="10" eb="12">
      <t>ホウホウ</t>
    </rPh>
    <rPh sb="13" eb="15">
      <t>ミナオ</t>
    </rPh>
    <phoneticPr fontId="1"/>
  </si>
  <si>
    <r>
      <t>内部発熱量　P</t>
    </r>
    <r>
      <rPr>
        <vertAlign val="subscript"/>
        <sz val="12"/>
        <color theme="1"/>
        <rFont val="ＭＳ Ｐゴシック"/>
        <family val="3"/>
        <charset val="128"/>
      </rPr>
      <t>i</t>
    </r>
    <rPh sb="0" eb="2">
      <t>ナイブ</t>
    </rPh>
    <rPh sb="2" eb="4">
      <t>ハツネツ</t>
    </rPh>
    <rPh sb="4" eb="5">
      <t>リョウ</t>
    </rPh>
    <phoneticPr fontId="1"/>
  </si>
  <si>
    <r>
      <t>必要発熱量　P</t>
    </r>
    <r>
      <rPr>
        <vertAlign val="subscript"/>
        <sz val="12"/>
        <color theme="1"/>
        <rFont val="ＭＳ Ｐゴシック"/>
        <family val="3"/>
        <charset val="128"/>
      </rPr>
      <t xml:space="preserve">H </t>
    </r>
    <rPh sb="0" eb="2">
      <t>ヒツヨウ</t>
    </rPh>
    <rPh sb="2" eb="4">
      <t>ハツネツ</t>
    </rPh>
    <phoneticPr fontId="1"/>
  </si>
  <si>
    <r>
      <t>盤内目標温度 t</t>
    </r>
    <r>
      <rPr>
        <vertAlign val="subscript"/>
        <sz val="12"/>
        <rFont val="ＭＳ Ｐゴシック"/>
        <family val="3"/>
        <charset val="128"/>
      </rPr>
      <t>i</t>
    </r>
    <rPh sb="0" eb="1">
      <t>バン</t>
    </rPh>
    <rPh sb="1" eb="2">
      <t>ナイ</t>
    </rPh>
    <rPh sb="2" eb="4">
      <t>モクヒョウ</t>
    </rPh>
    <rPh sb="4" eb="6">
      <t>オンド</t>
    </rPh>
    <phoneticPr fontId="1"/>
  </si>
  <si>
    <r>
      <t>となり、盤の放熱量P</t>
    </r>
    <r>
      <rPr>
        <vertAlign val="subscript"/>
        <sz val="12"/>
        <color theme="1"/>
        <rFont val="ＭＳ Ｐゴシック"/>
        <family val="3"/>
        <charset val="128"/>
      </rPr>
      <t>h</t>
    </r>
    <r>
      <rPr>
        <sz val="12"/>
        <color theme="1"/>
        <rFont val="ＭＳ Ｐゴシック"/>
        <family val="3"/>
        <charset val="128"/>
      </rPr>
      <t>は</t>
    </r>
    <rPh sb="4" eb="5">
      <t>バン</t>
    </rPh>
    <rPh sb="6" eb="8">
      <t>ホウネツ</t>
    </rPh>
    <rPh sb="8" eb="9">
      <t>リョウ</t>
    </rPh>
    <phoneticPr fontId="1"/>
  </si>
  <si>
    <r>
      <t>上記の条件からヒーター容量の目安となる必要発熱量P</t>
    </r>
    <r>
      <rPr>
        <vertAlign val="subscript"/>
        <sz val="12"/>
        <color theme="1"/>
        <rFont val="ＭＳ Ｐゴシック"/>
        <family val="3"/>
        <charset val="128"/>
      </rPr>
      <t>H</t>
    </r>
    <r>
      <rPr>
        <sz val="12"/>
        <color theme="1"/>
        <rFont val="ＭＳ Ｐゴシック"/>
        <family val="3"/>
        <charset val="128"/>
      </rPr>
      <t>を算出します。</t>
    </r>
    <rPh sb="0" eb="2">
      <t>ジョウキ</t>
    </rPh>
    <rPh sb="3" eb="5">
      <t>ジョウケン</t>
    </rPh>
    <rPh sb="11" eb="13">
      <t>ヨウリョウ</t>
    </rPh>
    <rPh sb="14" eb="16">
      <t>メヤス</t>
    </rPh>
    <rPh sb="19" eb="21">
      <t>ヒツヨウ</t>
    </rPh>
    <rPh sb="21" eb="24">
      <t>ハツネツリョウ</t>
    </rPh>
    <phoneticPr fontId="1"/>
  </si>
  <si>
    <r>
      <t>先ず、盤内目標温度t</t>
    </r>
    <r>
      <rPr>
        <vertAlign val="subscript"/>
        <sz val="12"/>
        <color theme="1"/>
        <rFont val="ＭＳ Ｐゴシック"/>
        <family val="3"/>
        <charset val="128"/>
      </rPr>
      <t>i</t>
    </r>
    <r>
      <rPr>
        <sz val="12"/>
        <color theme="1"/>
        <rFont val="ＭＳ Ｐゴシック"/>
        <family val="3"/>
        <charset val="128"/>
      </rPr>
      <t>と最低外気温度t</t>
    </r>
    <r>
      <rPr>
        <vertAlign val="subscript"/>
        <sz val="12"/>
        <color theme="1"/>
        <rFont val="ＭＳ Ｐゴシック"/>
        <family val="3"/>
        <charset val="128"/>
      </rPr>
      <t>u</t>
    </r>
    <r>
      <rPr>
        <sz val="12"/>
        <color theme="1"/>
        <rFont val="ＭＳ Ｐゴシック"/>
        <family val="3"/>
        <charset val="128"/>
      </rPr>
      <t>の温度差ΔTは</t>
    </r>
    <rPh sb="0" eb="1">
      <t>マ</t>
    </rPh>
    <rPh sb="3" eb="5">
      <t>バンナイ</t>
    </rPh>
    <rPh sb="5" eb="7">
      <t>モクヒョウ</t>
    </rPh>
    <rPh sb="7" eb="9">
      <t>オンド</t>
    </rPh>
    <rPh sb="12" eb="14">
      <t>サイテイ</t>
    </rPh>
    <rPh sb="14" eb="17">
      <t>ガイキオン</t>
    </rPh>
    <rPh sb="17" eb="18">
      <t>ド</t>
    </rPh>
    <rPh sb="21" eb="23">
      <t>オンド</t>
    </rPh>
    <rPh sb="23" eb="24">
      <t>サ</t>
    </rPh>
    <phoneticPr fontId="1"/>
  </si>
  <si>
    <r>
      <t>必要発熱量P</t>
    </r>
    <r>
      <rPr>
        <vertAlign val="subscript"/>
        <sz val="12"/>
        <color theme="1"/>
        <rFont val="ＭＳ Ｐゴシック"/>
        <family val="3"/>
        <charset val="128"/>
      </rPr>
      <t>H</t>
    </r>
    <r>
      <rPr>
        <sz val="12"/>
        <color theme="1"/>
        <rFont val="ＭＳ Ｐゴシック"/>
        <family val="3"/>
        <charset val="128"/>
      </rPr>
      <t>は盤の放熱量P</t>
    </r>
    <r>
      <rPr>
        <vertAlign val="subscript"/>
        <sz val="12"/>
        <color theme="1"/>
        <rFont val="ＭＳ Ｐゴシック"/>
        <family val="3"/>
        <charset val="128"/>
      </rPr>
      <t>h</t>
    </r>
    <r>
      <rPr>
        <sz val="12"/>
        <color theme="1"/>
        <rFont val="ＭＳ Ｐゴシック"/>
        <family val="3"/>
        <charset val="128"/>
      </rPr>
      <t>と内部発熱量P</t>
    </r>
    <r>
      <rPr>
        <vertAlign val="subscript"/>
        <sz val="12"/>
        <color theme="1"/>
        <rFont val="ＭＳ Ｐゴシック"/>
        <family val="3"/>
        <charset val="128"/>
      </rPr>
      <t>i</t>
    </r>
    <r>
      <rPr>
        <sz val="12"/>
        <color theme="1"/>
        <rFont val="ＭＳ Ｐゴシック"/>
        <family val="3"/>
        <charset val="128"/>
      </rPr>
      <t>より</t>
    </r>
    <rPh sb="0" eb="5">
      <t>ヒツヨウハツネツリョウ</t>
    </rPh>
    <rPh sb="8" eb="9">
      <t>バン</t>
    </rPh>
    <rPh sb="10" eb="12">
      <t>ホウネツ</t>
    </rPh>
    <rPh sb="12" eb="13">
      <t>リョウ</t>
    </rPh>
    <rPh sb="16" eb="18">
      <t>ナイブ</t>
    </rPh>
    <rPh sb="18" eb="21">
      <t>ハツネツリョウ</t>
    </rPh>
    <phoneticPr fontId="1"/>
  </si>
  <si>
    <r>
      <t>盤の放熱量　P</t>
    </r>
    <r>
      <rPr>
        <vertAlign val="subscript"/>
        <sz val="12"/>
        <color theme="1"/>
        <rFont val="ＭＳ Ｐゴシック"/>
        <family val="3"/>
        <charset val="128"/>
      </rPr>
      <t>h</t>
    </r>
    <rPh sb="0" eb="1">
      <t>バン</t>
    </rPh>
    <rPh sb="2" eb="4">
      <t>ホウネツ</t>
    </rPh>
    <rPh sb="4" eb="5">
      <t>リョウ</t>
    </rPh>
    <phoneticPr fontId="1"/>
  </si>
  <si>
    <t>にて表されます。</t>
    <rPh sb="2" eb="3">
      <t>アラワ</t>
    </rPh>
    <phoneticPr fontId="1"/>
  </si>
  <si>
    <t>にて算出できます。</t>
    <rPh sb="2" eb="4">
      <t>サンシュツ</t>
    </rPh>
    <phoneticPr fontId="1"/>
  </si>
  <si>
    <t>　  保証値では無いことをご了承願います。</t>
    <rPh sb="3" eb="6">
      <t>ホショウチ</t>
    </rPh>
    <rPh sb="8" eb="9">
      <t>ナ</t>
    </rPh>
    <rPh sb="14" eb="16">
      <t>リョウショウ</t>
    </rPh>
    <rPh sb="16" eb="17">
      <t>ネガ</t>
    </rPh>
    <phoneticPr fontId="1"/>
  </si>
  <si>
    <t>２）計算の熱量は、盤から屋外に放出される熱量をヒーターで補う量の計算値です。</t>
    <rPh sb="2" eb="4">
      <t>ケイサン</t>
    </rPh>
    <rPh sb="5" eb="7">
      <t>ネツリョウ</t>
    </rPh>
    <rPh sb="9" eb="10">
      <t>バン</t>
    </rPh>
    <rPh sb="12" eb="14">
      <t>オクガイ</t>
    </rPh>
    <rPh sb="15" eb="17">
      <t>ホウシュツ</t>
    </rPh>
    <rPh sb="20" eb="22">
      <t>ネツリョウ</t>
    </rPh>
    <rPh sb="28" eb="29">
      <t>オギナ</t>
    </rPh>
    <rPh sb="30" eb="31">
      <t>リョウ</t>
    </rPh>
    <rPh sb="32" eb="34">
      <t>ケイサン</t>
    </rPh>
    <rPh sb="34" eb="35">
      <t>アタイ</t>
    </rPh>
    <phoneticPr fontId="1"/>
  </si>
  <si>
    <t>2022.1.07</t>
    <phoneticPr fontId="1"/>
  </si>
  <si>
    <t>熱通過率  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</si>
</sst>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0.0_ "/>
    <numFmt numFmtId="179" formatCode="0_ ;[Red]\-0\ 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111111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vertAlign val="subscript"/>
      <sz val="12"/>
      <name val="ＭＳ Ｐゴシック"/>
      <family val="3"/>
      <charset val="128"/>
    </font>
    <font>
      <vertAlign val="subscript"/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8F7F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5" borderId="1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3" fillId="3" borderId="1" xfId="0" applyFont="1" applyFill="1" applyBorder="1" applyAlignment="1">
      <alignment horizontal="right"/>
    </xf>
    <xf numFmtId="0" fontId="6" fillId="3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2" fillId="3" borderId="1" xfId="0" applyFont="1" applyFill="1" applyBorder="1">
      <alignment vertical="center"/>
    </xf>
    <xf numFmtId="0" fontId="6" fillId="3" borderId="1" xfId="0" applyFont="1" applyFill="1" applyBorder="1" applyAlignment="1"/>
    <xf numFmtId="0" fontId="7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quotePrefix="1" applyNumberFormat="1" applyFont="1">
      <alignment vertical="center"/>
    </xf>
    <xf numFmtId="176" fontId="2" fillId="0" borderId="0" xfId="0" applyNumberFormat="1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indent="1"/>
    </xf>
    <xf numFmtId="0" fontId="2" fillId="4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11" fillId="7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indent="1"/>
    </xf>
    <xf numFmtId="0" fontId="6" fillId="4" borderId="1" xfId="0" applyFont="1" applyFill="1" applyBorder="1" applyAlignment="1">
      <alignment horizontal="left" vertical="center" indent="1"/>
    </xf>
    <xf numFmtId="176" fontId="2" fillId="6" borderId="1" xfId="0" applyNumberFormat="1" applyFont="1" applyFill="1" applyBorder="1" applyAlignment="1">
      <alignment horizontal="left" vertical="center" indent="1"/>
    </xf>
    <xf numFmtId="177" fontId="2" fillId="6" borderId="1" xfId="0" quotePrefix="1" applyNumberFormat="1" applyFont="1" applyFill="1" applyBorder="1" applyAlignment="1">
      <alignment horizontal="left" vertical="center" indent="1"/>
    </xf>
    <xf numFmtId="0" fontId="16" fillId="0" borderId="0" xfId="0" applyFont="1">
      <alignment vertical="center"/>
    </xf>
    <xf numFmtId="0" fontId="2" fillId="6" borderId="1" xfId="0" applyFont="1" applyFill="1" applyBorder="1" applyAlignment="1">
      <alignment horizontal="left" vertical="center" inden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/>
    <xf numFmtId="0" fontId="20" fillId="0" borderId="0" xfId="0" applyFont="1" applyAlignment="1"/>
    <xf numFmtId="176" fontId="2" fillId="8" borderId="1" xfId="0" applyNumberFormat="1" applyFont="1" applyFill="1" applyBorder="1" applyProtection="1">
      <alignment vertical="center"/>
      <protection hidden="1"/>
    </xf>
    <xf numFmtId="179" fontId="12" fillId="8" borderId="1" xfId="0" quotePrefix="1" applyNumberFormat="1" applyFont="1" applyFill="1" applyBorder="1" applyProtection="1">
      <alignment vertical="center"/>
      <protection hidden="1"/>
    </xf>
    <xf numFmtId="0" fontId="12" fillId="8" borderId="1" xfId="0" applyFont="1" applyFill="1" applyBorder="1" applyAlignment="1" applyProtection="1">
      <alignment horizontal="right" vertical="center" indent="1"/>
      <protection hidden="1"/>
    </xf>
    <xf numFmtId="0" fontId="6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2" fillId="5" borderId="4" xfId="0" applyFont="1" applyFill="1" applyBorder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0" fontId="6" fillId="5" borderId="4" xfId="0" applyFont="1" applyFill="1" applyBorder="1" applyAlignment="1" applyProtection="1">
      <alignment horizontal="center" vertical="center"/>
      <protection hidden="1"/>
    </xf>
    <xf numFmtId="0" fontId="2" fillId="7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8F7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197739</xdr:colOff>
      <xdr:row>1</xdr:row>
      <xdr:rowOff>89646</xdr:rowOff>
    </xdr:from>
    <xdr:to>
      <xdr:col>6</xdr:col>
      <xdr:colOff>177692</xdr:colOff>
      <xdr:row>10</xdr:row>
      <xdr:rowOff>66484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10D8B4F-B658-4CCD-89AB-8AB65BA8B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025" y="334575"/>
          <a:ext cx="1476739" cy="2058731"/>
        </a:xfrm>
        <a:prstGeom prst="rect">
          <a:avLst/>
        </a:prstGeom>
      </xdr:spPr>
    </xdr:pic>
    <xdr:clientData/>
  </xdr:twoCellAnchor>
  <xdr:twoCellAnchor>
    <xdr:from>
      <xdr:col>2</xdr:col>
      <xdr:colOff>979033</xdr:colOff>
      <xdr:row>0</xdr:row>
      <xdr:rowOff>25854</xdr:rowOff>
    </xdr:from>
    <xdr:to>
      <xdr:col>3</xdr:col>
      <xdr:colOff>398859</xdr:colOff>
      <xdr:row>0</xdr:row>
      <xdr:rowOff>202406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5C90221-7C90-4D99-A657-691192BF9998}"/>
            </a:ext>
          </a:extLst>
        </xdr:cNvPr>
        <xdr:cNvSpPr/>
      </xdr:nvSpPr>
      <xdr:spPr>
        <a:xfrm>
          <a:off x="3122158" y="263979"/>
          <a:ext cx="449717" cy="176552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845344</xdr:colOff>
      <xdr:row>0</xdr:row>
      <xdr:rowOff>114130</xdr:rowOff>
    </xdr:from>
    <xdr:to>
      <xdr:col>2</xdr:col>
      <xdr:colOff>979033</xdr:colOff>
      <xdr:row>1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7A80FF7-346E-4923-9AB1-BAAFC4517EBF}"/>
            </a:ext>
          </a:extLst>
        </xdr:cNvPr>
        <xdr:cNvCxnSpPr>
          <a:stCxn id="3" idx="1"/>
        </xdr:cNvCxnSpPr>
      </xdr:nvCxnSpPr>
      <xdr:spPr>
        <a:xfrm flipH="1">
          <a:off x="2988469" y="352255"/>
          <a:ext cx="133689" cy="12399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458240</xdr:colOff>
      <xdr:row>0</xdr:row>
      <xdr:rowOff>0</xdr:rowOff>
    </xdr:from>
    <xdr:ext cx="2239459" cy="29245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169DC63-21F7-41EF-998D-725D99A790A2}"/>
            </a:ext>
          </a:extLst>
        </xdr:cNvPr>
        <xdr:cNvSpPr txBox="1"/>
      </xdr:nvSpPr>
      <xdr:spPr>
        <a:xfrm>
          <a:off x="3631256" y="216373"/>
          <a:ext cx="223945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枠内に条件を入力してください。</a:t>
          </a:r>
        </a:p>
      </xdr:txBody>
    </xdr:sp>
    <xdr:clientData/>
  </xdr:oneCellAnchor>
  <xdr:twoCellAnchor>
    <xdr:from>
      <xdr:col>1</xdr:col>
      <xdr:colOff>295275</xdr:colOff>
      <xdr:row>15</xdr:row>
      <xdr:rowOff>66676</xdr:rowOff>
    </xdr:from>
    <xdr:to>
      <xdr:col>2</xdr:col>
      <xdr:colOff>152400</xdr:colOff>
      <xdr:row>16</xdr:row>
      <xdr:rowOff>209550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31393AA-C331-4037-A911-F35D05CD4562}"/>
            </a:ext>
          </a:extLst>
        </xdr:cNvPr>
        <xdr:cNvSpPr txBox="1"/>
      </xdr:nvSpPr>
      <xdr:spPr>
        <a:xfrm>
          <a:off x="533400" y="3638551"/>
          <a:ext cx="1714500" cy="38099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ΔT = t</a:t>
          </a:r>
          <a:r>
            <a:rPr kumimoji="1" lang="en-US" altLang="ja-JP" sz="1600" baseline="-25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i 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 t</a:t>
          </a:r>
          <a:r>
            <a:rPr kumimoji="1" lang="en-US" altLang="ja-JP" sz="1600" baseline="-25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u</a:t>
          </a:r>
          <a:r>
            <a:rPr kumimoji="1" lang="ja-JP" altLang="en-US" sz="1600" baseline="-25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kumimoji="1" lang="en-US" altLang="ja-JP" sz="16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[</a:t>
          </a:r>
          <a:r>
            <a:rPr kumimoji="1" lang="ja-JP" altLang="en-US" sz="16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℃</a:t>
          </a:r>
          <a:r>
            <a:rPr kumimoji="1" lang="en-US" altLang="ja-JP" sz="16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]</a:t>
          </a:r>
          <a:endParaRPr kumimoji="1" lang="ja-JP" altLang="en-US" sz="1600" baseline="-25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276228</xdr:colOff>
      <xdr:row>18</xdr:row>
      <xdr:rowOff>66677</xdr:rowOff>
    </xdr:from>
    <xdr:to>
      <xdr:col>3</xdr:col>
      <xdr:colOff>204108</xdr:colOff>
      <xdr:row>21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16F7E40-3129-4217-9732-3FB24C876D0B}"/>
            </a:ext>
          </a:extLst>
        </xdr:cNvPr>
        <xdr:cNvSpPr txBox="1"/>
      </xdr:nvSpPr>
      <xdr:spPr>
        <a:xfrm>
          <a:off x="521157" y="4107998"/>
          <a:ext cx="2935058" cy="627288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</a:t>
          </a:r>
          <a:r>
            <a:rPr kumimoji="1" lang="en-US" altLang="ja-JP" sz="1600" baseline="-25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= ΔT (U×S) ×α [W]</a:t>
          </a:r>
        </a:p>
        <a:p>
          <a:r>
            <a:rPr kumimoji="1" lang="en-US" altLang="ja-JP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(U</a:t>
          </a:r>
          <a:r>
            <a:rPr kumimoji="1" lang="ja-JP" altLang="en-US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：熱通過率、</a:t>
          </a:r>
          <a:r>
            <a:rPr kumimoji="1" lang="en-US" altLang="ja-JP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</a:t>
          </a:r>
          <a:r>
            <a:rPr kumimoji="1" lang="ja-JP" altLang="en-US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：盤の表面積、</a:t>
          </a:r>
          <a:r>
            <a:rPr kumimoji="1" lang="en-US" altLang="ja-JP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α</a:t>
          </a:r>
          <a:r>
            <a:rPr kumimoji="1" lang="ja-JP" altLang="en-US" sz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：安全率）</a:t>
          </a:r>
        </a:p>
      </xdr:txBody>
    </xdr:sp>
    <xdr:clientData/>
  </xdr:twoCellAnchor>
  <xdr:twoCellAnchor editAs="oneCell">
    <xdr:from>
      <xdr:col>9</xdr:col>
      <xdr:colOff>509750</xdr:colOff>
      <xdr:row>1</xdr:row>
      <xdr:rowOff>11205</xdr:rowOff>
    </xdr:from>
    <xdr:to>
      <xdr:col>10</xdr:col>
      <xdr:colOff>1881787</xdr:colOff>
      <xdr:row>19</xdr:row>
      <xdr:rowOff>148589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1885FE9-5834-41F5-8B56-CD730A662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67107" y="256134"/>
          <a:ext cx="3902966" cy="4178706"/>
        </a:xfrm>
        <a:prstGeom prst="rect">
          <a:avLst/>
        </a:prstGeom>
      </xdr:spPr>
    </xdr:pic>
    <xdr:clientData/>
  </xdr:twoCellAnchor>
  <xdr:twoCellAnchor>
    <xdr:from>
      <xdr:col>1</xdr:col>
      <xdr:colOff>269422</xdr:colOff>
      <xdr:row>23</xdr:row>
      <xdr:rowOff>73480</xdr:rowOff>
    </xdr:from>
    <xdr:to>
      <xdr:col>2</xdr:col>
      <xdr:colOff>68036</xdr:colOff>
      <xdr:row>24</xdr:row>
      <xdr:rowOff>206829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71281E1-7425-4481-8CE4-517BAEFA01E1}"/>
            </a:ext>
          </a:extLst>
        </xdr:cNvPr>
        <xdr:cNvSpPr txBox="1"/>
      </xdr:nvSpPr>
      <xdr:spPr>
        <a:xfrm>
          <a:off x="514351" y="5271409"/>
          <a:ext cx="1798864" cy="36467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P</a:t>
          </a:r>
          <a:r>
            <a:rPr kumimoji="1" lang="en-US" altLang="ja-JP" sz="1600" baseline="-25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</a:t>
          </a:r>
          <a:r>
            <a:rPr kumimoji="1" lang="ja-JP" altLang="en-US" sz="1600" baseline="-25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=  P</a:t>
          </a:r>
          <a:r>
            <a:rPr kumimoji="1" lang="en-US" altLang="ja-JP" sz="1600" baseline="-25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</a:t>
          </a:r>
          <a:r>
            <a:rPr kumimoji="1" lang="en-US" altLang="ja-JP" sz="16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- P</a:t>
          </a:r>
          <a:r>
            <a:rPr kumimoji="1" lang="en-US" altLang="ja-JP" sz="1600" baseline="-25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i</a:t>
          </a:r>
          <a:r>
            <a:rPr kumimoji="1" lang="en-US" altLang="ja-JP" sz="16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[W]</a:t>
          </a:r>
          <a:endParaRPr kumimoji="1" lang="ja-JP" altLang="en-US" sz="1600" baseline="-25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E748A-1115-49D6-B2E0-B8593F5B911E}">
  <dimension ref="A1:K41"/>
  <sheetViews>
    <sheetView showGridLines="0" tabSelected="1" showWhiteSpace="0" view="pageBreakPreview" zoomScale="70" zoomScaleNormal="70" zoomScaleSheetLayoutView="70" zoomScalePageLayoutView="70" workbookViewId="0">
      <selection activeCell="C2" sqref="C2"/>
    </sheetView>
  </sheetViews>
  <sheetFormatPr defaultRowHeight="18.75"/>
  <cols>
    <col min="1" max="1" width="3.125" customWidth="1"/>
    <col min="2" max="2" width="26.25" customWidth="1"/>
    <col min="3" max="3" width="13.125" customWidth="1"/>
    <col min="4" max="4" width="10.125" customWidth="1"/>
    <col min="5" max="5" width="9.375" customWidth="1"/>
    <col min="6" max="6" width="10.125" customWidth="1"/>
    <col min="7" max="8" width="7.75" customWidth="1"/>
    <col min="9" max="9" width="6.125" customWidth="1"/>
    <col min="10" max="10" width="33.25" customWidth="1"/>
    <col min="11" max="11" width="40.125" customWidth="1"/>
    <col min="12" max="12" width="31.625" customWidth="1"/>
  </cols>
  <sheetData>
    <row r="1" spans="1:11" ht="18" customHeight="1">
      <c r="A1" s="39" t="s">
        <v>41</v>
      </c>
      <c r="B1" s="38"/>
      <c r="C1" s="6"/>
      <c r="D1" s="5"/>
      <c r="E1" s="5"/>
      <c r="F1" s="5"/>
      <c r="G1" s="5"/>
      <c r="H1" s="5"/>
      <c r="I1" s="25" t="s">
        <v>46</v>
      </c>
    </row>
    <row r="2" spans="1:11" ht="18" customHeight="1">
      <c r="B2" s="26" t="s">
        <v>46</v>
      </c>
      <c r="C2" s="7" t="s">
        <v>54</v>
      </c>
      <c r="D2" s="26" t="s">
        <v>1</v>
      </c>
      <c r="E2" s="5"/>
      <c r="F2" s="5"/>
      <c r="G2" s="5"/>
      <c r="H2" s="5"/>
      <c r="J2" s="5"/>
      <c r="K2" s="5"/>
    </row>
    <row r="3" spans="1:11" ht="18" customHeight="1">
      <c r="B3" s="27" t="s">
        <v>37</v>
      </c>
      <c r="C3" s="8">
        <v>1200</v>
      </c>
      <c r="D3" s="32" t="s">
        <v>2</v>
      </c>
      <c r="E3" s="5"/>
      <c r="F3" s="5"/>
      <c r="G3" s="5"/>
      <c r="H3" s="5"/>
    </row>
    <row r="4" spans="1:11" ht="18" customHeight="1">
      <c r="B4" s="27" t="s">
        <v>38</v>
      </c>
      <c r="C4" s="8">
        <v>2100</v>
      </c>
      <c r="D4" s="32" t="s">
        <v>4</v>
      </c>
      <c r="E4" s="5"/>
      <c r="F4" s="5"/>
      <c r="G4" s="5"/>
      <c r="H4" s="5"/>
    </row>
    <row r="5" spans="1:11" ht="18" customHeight="1">
      <c r="B5" s="27" t="s">
        <v>39</v>
      </c>
      <c r="C5" s="8">
        <v>800</v>
      </c>
      <c r="D5" s="32" t="s">
        <v>4</v>
      </c>
      <c r="E5" s="5"/>
      <c r="F5" s="5"/>
      <c r="G5" s="5"/>
      <c r="H5" s="5"/>
    </row>
    <row r="6" spans="1:11" ht="18" customHeight="1">
      <c r="B6" s="26" t="s">
        <v>71</v>
      </c>
      <c r="C6" s="12">
        <v>600</v>
      </c>
      <c r="D6" s="26" t="s">
        <v>3</v>
      </c>
      <c r="E6" s="5"/>
      <c r="G6" s="5"/>
      <c r="H6" s="5"/>
    </row>
    <row r="7" spans="1:11" ht="18" customHeight="1">
      <c r="B7" s="28" t="s">
        <v>73</v>
      </c>
      <c r="C7" s="13">
        <v>5</v>
      </c>
      <c r="D7" s="33" t="s">
        <v>7</v>
      </c>
      <c r="E7" s="5"/>
      <c r="F7" s="5"/>
    </row>
    <row r="8" spans="1:11" ht="18" customHeight="1">
      <c r="B8" s="28" t="s">
        <v>40</v>
      </c>
      <c r="C8" s="13">
        <v>-15</v>
      </c>
      <c r="D8" s="33" t="s">
        <v>7</v>
      </c>
      <c r="E8" s="5"/>
      <c r="F8" s="5"/>
      <c r="G8" s="5"/>
      <c r="H8" s="5"/>
    </row>
    <row r="9" spans="1:11" ht="18" customHeight="1">
      <c r="B9" s="28" t="s">
        <v>69</v>
      </c>
      <c r="C9" s="13">
        <v>1</v>
      </c>
      <c r="D9" s="33"/>
      <c r="E9" s="5"/>
      <c r="F9" s="5"/>
      <c r="G9" s="5"/>
      <c r="H9" s="5"/>
    </row>
    <row r="10" spans="1:11" ht="18" customHeight="1">
      <c r="B10" s="29" t="s">
        <v>84</v>
      </c>
      <c r="C10" s="13">
        <v>5.5</v>
      </c>
      <c r="D10" s="29" t="s">
        <v>33</v>
      </c>
      <c r="E10" s="14"/>
      <c r="F10" s="5"/>
      <c r="G10" s="5"/>
      <c r="H10" s="5"/>
    </row>
    <row r="11" spans="1:11" ht="18" customHeight="1">
      <c r="B11" s="40" t="s">
        <v>50</v>
      </c>
      <c r="C11" s="15"/>
      <c r="D11" s="16"/>
      <c r="E11" s="14"/>
      <c r="F11" s="5"/>
      <c r="G11" s="5"/>
      <c r="H11" s="5"/>
      <c r="I11" s="5"/>
    </row>
    <row r="12" spans="1:11" ht="9" customHeight="1">
      <c r="B12" s="41" t="str">
        <f>IF(OR(ISBLANK(C2),ISBLANK(C3),ISBLANK(C4),ISBLANK(C5),ISBLANK(C7),ISBLANK(C8),ISBLANK(C9),ISBLANK(C10)),"未入力項目があります。入力してください。","")</f>
        <v/>
      </c>
      <c r="C12" s="15"/>
      <c r="D12" s="16"/>
      <c r="E12" s="5"/>
      <c r="F12" s="5"/>
      <c r="G12" s="5"/>
      <c r="H12" s="5"/>
      <c r="I12" s="5"/>
      <c r="J12" s="5"/>
      <c r="K12" s="5"/>
    </row>
    <row r="13" spans="1:11" ht="18" customHeight="1">
      <c r="A13" s="39" t="s">
        <v>43</v>
      </c>
      <c r="B13" s="17"/>
      <c r="C13" s="15"/>
      <c r="D13" s="16"/>
      <c r="E13" s="5"/>
      <c r="F13" s="5"/>
      <c r="G13" s="5"/>
      <c r="H13" s="5"/>
      <c r="I13" s="5"/>
      <c r="J13" s="5"/>
      <c r="K13" s="5"/>
    </row>
    <row r="14" spans="1:11" ht="18" customHeight="1">
      <c r="B14" s="17" t="s">
        <v>75</v>
      </c>
      <c r="C14" s="15"/>
      <c r="D14" s="16"/>
      <c r="E14" s="5"/>
      <c r="F14" s="5"/>
      <c r="G14" s="5"/>
      <c r="H14" s="5"/>
      <c r="I14" s="5"/>
      <c r="J14" s="5"/>
      <c r="K14" s="5"/>
    </row>
    <row r="15" spans="1:11" ht="18" customHeight="1">
      <c r="B15" s="17" t="s">
        <v>76</v>
      </c>
      <c r="C15" s="15"/>
      <c r="D15" s="16"/>
      <c r="E15" s="5"/>
      <c r="F15" s="5"/>
      <c r="G15" s="5"/>
      <c r="H15" s="5"/>
      <c r="I15" s="5"/>
      <c r="J15" s="5"/>
      <c r="K15" s="5"/>
    </row>
    <row r="16" spans="1:11" ht="18" customHeight="1">
      <c r="B16" s="15"/>
      <c r="C16" s="15"/>
      <c r="D16" s="16"/>
      <c r="E16" s="5"/>
      <c r="F16" s="5"/>
      <c r="G16" s="5"/>
      <c r="H16" s="5"/>
      <c r="I16" s="5"/>
      <c r="J16" s="5"/>
      <c r="K16" s="5"/>
    </row>
    <row r="17" spans="1:11" ht="18" customHeight="1">
      <c r="B17" s="15"/>
      <c r="C17" s="15"/>
      <c r="D17" s="16"/>
      <c r="E17" s="5"/>
      <c r="F17" s="5"/>
      <c r="G17" s="5"/>
      <c r="H17" s="5"/>
      <c r="I17" s="5"/>
      <c r="J17" s="5"/>
      <c r="K17" s="5"/>
    </row>
    <row r="18" spans="1:11" ht="18" customHeight="1">
      <c r="B18" s="17" t="s">
        <v>74</v>
      </c>
      <c r="C18" s="15"/>
      <c r="D18" s="16"/>
      <c r="E18" s="5"/>
      <c r="F18" s="5"/>
      <c r="G18" s="5"/>
      <c r="H18" s="5"/>
      <c r="J18" s="5"/>
      <c r="K18" s="5"/>
    </row>
    <row r="19" spans="1:11" ht="18" customHeight="1">
      <c r="B19" s="17"/>
      <c r="C19" s="15"/>
      <c r="D19" s="16"/>
      <c r="E19" s="5"/>
      <c r="F19" s="5"/>
      <c r="G19" s="5"/>
      <c r="H19" s="5"/>
    </row>
    <row r="20" spans="1:11" ht="18" customHeight="1">
      <c r="B20" s="17"/>
      <c r="C20" s="15"/>
      <c r="D20" s="16"/>
      <c r="E20" s="5"/>
      <c r="F20" s="5"/>
      <c r="G20" s="5"/>
      <c r="H20" s="5"/>
    </row>
    <row r="21" spans="1:11" ht="18" customHeight="1">
      <c r="C21" s="17"/>
      <c r="D21" s="18"/>
      <c r="E21" s="5"/>
      <c r="F21" s="5"/>
      <c r="G21" s="5"/>
      <c r="H21" s="5"/>
      <c r="I21" s="5" t="s">
        <v>18</v>
      </c>
    </row>
    <row r="22" spans="1:11" ht="18" customHeight="1">
      <c r="B22" s="17" t="s">
        <v>79</v>
      </c>
      <c r="C22" s="17"/>
      <c r="D22" s="18"/>
      <c r="E22" s="5"/>
      <c r="F22" s="5"/>
      <c r="G22" s="5"/>
      <c r="H22" s="5"/>
      <c r="I22" s="9" t="s">
        <v>9</v>
      </c>
      <c r="J22" s="10" t="s">
        <v>56</v>
      </c>
      <c r="K22" s="11" t="s">
        <v>19</v>
      </c>
    </row>
    <row r="23" spans="1:11" ht="18" customHeight="1">
      <c r="B23" s="17" t="s">
        <v>77</v>
      </c>
      <c r="C23" s="17"/>
      <c r="D23" s="18"/>
      <c r="E23" s="5"/>
      <c r="F23" s="5"/>
      <c r="G23" s="5"/>
      <c r="H23" s="5"/>
      <c r="I23" s="9" t="s">
        <v>10</v>
      </c>
      <c r="J23" s="10" t="s">
        <v>57</v>
      </c>
      <c r="K23" s="11" t="s">
        <v>20</v>
      </c>
    </row>
    <row r="24" spans="1:11" ht="18" customHeight="1">
      <c r="B24" s="17"/>
      <c r="C24" s="17"/>
      <c r="D24" s="18"/>
      <c r="E24" s="5"/>
      <c r="F24" s="5"/>
      <c r="G24" s="5"/>
      <c r="H24" s="5"/>
      <c r="I24" s="9" t="s">
        <v>0</v>
      </c>
      <c r="J24" s="10" t="s">
        <v>58</v>
      </c>
      <c r="K24" s="11" t="s">
        <v>21</v>
      </c>
    </row>
    <row r="25" spans="1:11" ht="18" customHeight="1">
      <c r="B25" s="17"/>
      <c r="C25" s="17"/>
      <c r="D25" s="18"/>
      <c r="E25" s="5"/>
      <c r="F25" s="5"/>
      <c r="G25" s="21"/>
      <c r="H25" s="21"/>
      <c r="I25" s="9" t="s">
        <v>6</v>
      </c>
      <c r="J25" s="10" t="s">
        <v>59</v>
      </c>
      <c r="K25" s="11" t="s">
        <v>22</v>
      </c>
    </row>
    <row r="26" spans="1:11" ht="18" customHeight="1">
      <c r="B26" s="17" t="s">
        <v>80</v>
      </c>
      <c r="C26" s="17"/>
      <c r="D26" s="18"/>
      <c r="E26" s="5"/>
      <c r="F26" s="5"/>
      <c r="G26" s="21"/>
      <c r="H26" s="21"/>
      <c r="I26" s="9" t="s">
        <v>11</v>
      </c>
      <c r="J26" s="10" t="s">
        <v>23</v>
      </c>
      <c r="K26" s="11" t="s">
        <v>24</v>
      </c>
    </row>
    <row r="27" spans="1:11" ht="18" customHeight="1">
      <c r="A27" s="39" t="s">
        <v>44</v>
      </c>
      <c r="B27" s="5"/>
      <c r="C27" s="5"/>
      <c r="D27" s="5"/>
      <c r="E27" s="19"/>
      <c r="F27" s="20"/>
      <c r="I27" s="9" t="s">
        <v>12</v>
      </c>
      <c r="J27" s="10" t="s">
        <v>60</v>
      </c>
      <c r="K27" s="11" t="s">
        <v>25</v>
      </c>
    </row>
    <row r="28" spans="1:11" ht="18" customHeight="1">
      <c r="B28" s="45" t="s">
        <v>8</v>
      </c>
      <c r="C28" s="48" t="str">
        <f>IF(C2="A","自立盤 周囲はフリー",IF(C2="B","自立盤 背面壁",IF(C2="C","連結盤端 周囲はフリー",IF(C2="D","連結盤 背面壁",IF(C2="E","連結中央盤",IF(C2="F","連結中央盤 背面壁",IF(C2="G","底面にキャスター付",IF(C2="H","壁掛盤","入力ミス"))))))))</f>
        <v>自立盤 周囲はフリー</v>
      </c>
      <c r="D28" s="49"/>
      <c r="E28" s="25"/>
      <c r="F28" s="22"/>
      <c r="I28" s="9" t="s">
        <v>13</v>
      </c>
      <c r="J28" s="10" t="s">
        <v>55</v>
      </c>
      <c r="K28" s="11" t="s">
        <v>26</v>
      </c>
    </row>
    <row r="29" spans="1:11" ht="18" customHeight="1">
      <c r="B29" s="45"/>
      <c r="C29" s="46" t="str">
        <f>C2&amp;"タイプ"</f>
        <v>Aタイプ</v>
      </c>
      <c r="D29" s="47"/>
      <c r="E29" s="22"/>
      <c r="F29" s="21"/>
      <c r="I29" s="9" t="s">
        <v>5</v>
      </c>
      <c r="J29" s="10" t="s">
        <v>47</v>
      </c>
      <c r="K29" s="11" t="s">
        <v>27</v>
      </c>
    </row>
    <row r="30" spans="1:11" ht="18" customHeight="1">
      <c r="B30" s="30" t="s">
        <v>36</v>
      </c>
      <c r="C30" s="42">
        <f>IF(C2="A",(2*C4*(C3+C5)+C3*C5)/1000000,IF(C2="B",(C3*(C4+C5)+2*C5*C4)/1000000,IF(C2="C",(C5*(C4+C3)+2*C3*C4)/1000000,IF(C2="D",(C4*(C3+C5)+C3*C5)/1000000,IF(C2="E",(2*C3*C4+C3*C5)/1000000,IF(C2="F",(C3*(C4+C5))/1000000,IF(C2="G",((C4*C3*2)+(C4*C5*2)+(C3*C5*2))/1000000,IF(C2="H",((C4*C3)+(C4*C5*2)+(C3*C5*2))/1000000,"入力ミス"))))))))</f>
        <v>9.36</v>
      </c>
      <c r="D30" s="34" t="s">
        <v>49</v>
      </c>
      <c r="E30" s="21"/>
      <c r="F30" s="21"/>
      <c r="I30" s="4" t="s">
        <v>42</v>
      </c>
      <c r="J30" s="4"/>
    </row>
    <row r="31" spans="1:11" ht="18" customHeight="1">
      <c r="B31" s="26" t="s">
        <v>78</v>
      </c>
      <c r="C31" s="43">
        <f>($C$7-$C$8)*$C$10*C30*C9</f>
        <v>1029.5999999999999</v>
      </c>
      <c r="D31" s="35" t="s">
        <v>3</v>
      </c>
      <c r="E31" s="25" t="str">
        <f>"　安全率を"&amp;C9&amp;"として計算"</f>
        <v>　安全率を1として計算</v>
      </c>
      <c r="J31" s="5" t="s">
        <v>32</v>
      </c>
    </row>
    <row r="32" spans="1:11" ht="18" customHeight="1">
      <c r="B32" s="26" t="s">
        <v>72</v>
      </c>
      <c r="C32" s="43">
        <f>$C$31-$C$6</f>
        <v>429.59999999999991</v>
      </c>
      <c r="D32" s="35" t="s">
        <v>3</v>
      </c>
      <c r="J32" s="5" t="s">
        <v>81</v>
      </c>
    </row>
    <row r="33" spans="1:10" ht="18" customHeight="1">
      <c r="J33" s="5" t="s">
        <v>82</v>
      </c>
    </row>
    <row r="34" spans="1:10" ht="18" customHeight="1">
      <c r="A34" s="39" t="s">
        <v>45</v>
      </c>
      <c r="B34" s="5"/>
      <c r="G34" s="20"/>
      <c r="H34" s="20"/>
      <c r="J34" s="5" t="s">
        <v>61</v>
      </c>
    </row>
    <row r="35" spans="1:10" ht="18" customHeight="1">
      <c r="B35" s="31" t="s">
        <v>48</v>
      </c>
      <c r="C35" s="50" t="s">
        <v>34</v>
      </c>
      <c r="D35" s="50"/>
      <c r="E35" s="25" t="str">
        <f>"　安全率を"&amp;C9&amp;"として計算"</f>
        <v>　安全率を1として計算</v>
      </c>
      <c r="J35" s="5" t="s">
        <v>62</v>
      </c>
    </row>
    <row r="36" spans="1:10" ht="18" customHeight="1">
      <c r="B36" s="37" t="s">
        <v>14</v>
      </c>
      <c r="C36" s="44">
        <f>IF(ROUNDUP(C$32/30,0)&gt;0,ROUNDUP(C$32/30,0),"ヒータ不要")</f>
        <v>15</v>
      </c>
      <c r="D36" s="37" t="s">
        <v>35</v>
      </c>
      <c r="J36" s="5" t="s">
        <v>63</v>
      </c>
    </row>
    <row r="37" spans="1:10" ht="18" customHeight="1">
      <c r="B37" s="37" t="s">
        <v>15</v>
      </c>
      <c r="C37" s="44">
        <f>IF(ROUNDUP(C$32/50,0)&gt;0,ROUNDUP(C$32/50,0),"ヒータ不要")</f>
        <v>9</v>
      </c>
      <c r="D37" s="37" t="s">
        <v>35</v>
      </c>
      <c r="J37" s="5" t="s">
        <v>64</v>
      </c>
    </row>
    <row r="38" spans="1:10" ht="18" customHeight="1">
      <c r="B38" s="37" t="s">
        <v>16</v>
      </c>
      <c r="C38" s="44">
        <f>IF(ROUNDUP(C$32/100,0)&gt;0,ROUNDUP(C$32/100,0),"ヒータ不要")</f>
        <v>5</v>
      </c>
      <c r="D38" s="37" t="s">
        <v>35</v>
      </c>
      <c r="F38" s="20"/>
      <c r="J38" s="5" t="s">
        <v>65</v>
      </c>
    </row>
    <row r="39" spans="1:10" ht="18" customHeight="1">
      <c r="B39" s="37" t="s">
        <v>17</v>
      </c>
      <c r="C39" s="44">
        <f>IF(ROUNDUP(C$32/200,0)&gt;0,ROUNDUP(C$32/200,0),"ヒータ不要")</f>
        <v>3</v>
      </c>
      <c r="D39" s="37" t="s">
        <v>35</v>
      </c>
      <c r="E39" s="20"/>
      <c r="J39" s="5" t="s">
        <v>66</v>
      </c>
    </row>
    <row r="40" spans="1:10" ht="18" customHeight="1">
      <c r="B40" s="36" t="s">
        <v>68</v>
      </c>
      <c r="C40" s="23"/>
      <c r="E40" s="20"/>
      <c r="J40" s="5" t="s">
        <v>67</v>
      </c>
    </row>
    <row r="41" spans="1:10" ht="18" customHeight="1">
      <c r="B41" s="36" t="s">
        <v>52</v>
      </c>
      <c r="C41" s="24"/>
    </row>
  </sheetData>
  <sheetProtection algorithmName="SHA-512" hashValue="kasXtMvmCThTjLQW+vMk+0qdQtEUm0cyPesL3iUZqRwQBMcMFV5JcNcW0Qal3JB8HIS3k4vMKaT1cMW+vqLbbA==" saltValue="dKXp77CgL+Jx9tO8uAmUmg==" spinCount="100000" sheet="1" objects="1" scenarios="1"/>
  <protectedRanges>
    <protectedRange sqref="C2:C10" name="スペースヒーター計算式"/>
  </protectedRanges>
  <mergeCells count="4">
    <mergeCell ref="B28:B29"/>
    <mergeCell ref="C29:D29"/>
    <mergeCell ref="C28:D28"/>
    <mergeCell ref="C35:D35"/>
  </mergeCells>
  <phoneticPr fontId="1"/>
  <dataValidations xWindow="187" yWindow="209" count="6">
    <dataValidation type="list" allowBlank="1" showInputMessage="1" showErrorMessage="1" prompt="次ページの盤の設置形式　(A～H)を_x000a_参考に選択してください_x000a_プルダウンで設定できます。" sqref="C2" xr:uid="{9422625F-58DD-45F2-80D9-9ACAFF5E3695}">
      <formula1>"A,B,C,D,E,F,G,H"</formula1>
    </dataValidation>
    <dataValidation type="decimal" operator="greaterThanOrEqual" allowBlank="1" showInputMessage="1" showErrorMessage="1" sqref="C3:C6" xr:uid="{5E1A5713-5D3A-4D01-B009-7AE3E33BE718}">
      <formula1>0</formula1>
    </dataValidation>
    <dataValidation type="decimal" errorStyle="warning" operator="lessThanOrEqual" allowBlank="1" showInputMessage="1" showErrorMessage="1" error="外気温が目標温度よりも上回っています。" sqref="C8" xr:uid="{69FE58EC-C1F5-45CF-8D1D-FA5E1C04C10C}">
      <formula1>C7</formula1>
    </dataValidation>
    <dataValidation type="decimal" errorStyle="warning" operator="greaterThanOrEqual" allowBlank="1" showInputMessage="1" showErrorMessage="1" error="安全率が1.0以下です。_x000a_" prompt="例として、_x000a_安全率50%としたい場合は1.5_x000a_安全率30%としたい場合は1.3_x000a_など、お客様の使用状況に応じてご入力ください。" sqref="C9" xr:uid="{8CB8384B-ABB4-415C-8843-F8A38350EE25}">
      <formula1>1</formula1>
    </dataValidation>
    <dataValidation type="decimal" errorStyle="warning" operator="greaterThanOrEqual" allowBlank="1" showInputMessage="1" showErrorMessage="1" error="目標温度が外気温を下回っています。" sqref="C7" xr:uid="{D3B7BF43-7A6D-4F79-9068-CA852440D89C}">
      <formula1>C8</formula1>
    </dataValidation>
    <dataValidation type="decimal" errorStyle="warning" operator="greaterThanOrEqual" allowBlank="1" showInputMessage="1" showErrorMessage="1" error="安全率が1.0以下です。_x000a_" sqref="C10" xr:uid="{AFA55538-7414-48C4-89C2-011C30062D14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&amp;Cスペースヒーター容量算定式（目安）（Ver.2.0)&amp;R篠原電機株式会社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278D-5F17-44F2-97A8-707528F6EF52}">
  <dimension ref="B2:D26"/>
  <sheetViews>
    <sheetView showGridLines="0" showRowColHeaders="0" zoomScale="85" zoomScaleNormal="85" workbookViewId="0">
      <selection activeCell="G7" sqref="A1:XFD1048576"/>
    </sheetView>
  </sheetViews>
  <sheetFormatPr defaultRowHeight="18.75"/>
  <cols>
    <col min="1" max="1" width="2.875" customWidth="1"/>
    <col min="4" max="4" width="44.625" customWidth="1"/>
    <col min="5" max="5" width="2.25" customWidth="1"/>
    <col min="8" max="8" width="44.625" customWidth="1"/>
  </cols>
  <sheetData>
    <row r="2" spans="2:4">
      <c r="B2" s="51" t="s">
        <v>51</v>
      </c>
      <c r="C2" s="51"/>
      <c r="D2" s="51"/>
    </row>
    <row r="3" spans="2:4">
      <c r="B3" s="2" t="s">
        <v>28</v>
      </c>
      <c r="C3" s="2" t="s">
        <v>29</v>
      </c>
      <c r="D3" s="2" t="s">
        <v>30</v>
      </c>
    </row>
    <row r="4" spans="2:4">
      <c r="B4" s="3">
        <v>1</v>
      </c>
      <c r="C4" s="1" t="s">
        <v>53</v>
      </c>
      <c r="D4" s="1" t="s">
        <v>31</v>
      </c>
    </row>
    <row r="5" spans="2:4">
      <c r="B5" s="3">
        <v>2</v>
      </c>
      <c r="C5" s="1" t="s">
        <v>83</v>
      </c>
      <c r="D5" s="1" t="s">
        <v>70</v>
      </c>
    </row>
    <row r="6" spans="2:4">
      <c r="B6" s="3"/>
      <c r="C6" s="1"/>
      <c r="D6" s="1"/>
    </row>
    <row r="7" spans="2:4">
      <c r="B7" s="3"/>
      <c r="C7" s="1"/>
      <c r="D7" s="1"/>
    </row>
    <row r="8" spans="2:4">
      <c r="B8" s="3"/>
      <c r="C8" s="1"/>
      <c r="D8" s="1"/>
    </row>
    <row r="9" spans="2:4">
      <c r="B9" s="3"/>
      <c r="C9" s="1"/>
      <c r="D9" s="1"/>
    </row>
    <row r="10" spans="2:4">
      <c r="B10" s="3"/>
      <c r="C10" s="1"/>
      <c r="D10" s="1"/>
    </row>
    <row r="11" spans="2:4">
      <c r="B11" s="3"/>
      <c r="C11" s="1"/>
      <c r="D11" s="1"/>
    </row>
    <row r="12" spans="2:4">
      <c r="B12" s="3"/>
      <c r="C12" s="1"/>
      <c r="D12" s="1"/>
    </row>
    <row r="13" spans="2:4">
      <c r="B13" s="3"/>
      <c r="C13" s="1"/>
      <c r="D13" s="1"/>
    </row>
    <row r="14" spans="2:4">
      <c r="B14" s="3"/>
      <c r="C14" s="1"/>
      <c r="D14" s="1"/>
    </row>
    <row r="15" spans="2:4">
      <c r="B15" s="3"/>
      <c r="C15" s="1"/>
      <c r="D15" s="1"/>
    </row>
    <row r="16" spans="2:4">
      <c r="B16" s="3"/>
      <c r="C16" s="1"/>
      <c r="D16" s="1"/>
    </row>
    <row r="17" spans="2:4">
      <c r="B17" s="3"/>
      <c r="C17" s="1"/>
      <c r="D17" s="1"/>
    </row>
    <row r="18" spans="2:4">
      <c r="B18" s="3"/>
      <c r="C18" s="1"/>
      <c r="D18" s="1"/>
    </row>
    <row r="19" spans="2:4">
      <c r="B19" s="3"/>
      <c r="C19" s="1"/>
      <c r="D19" s="1"/>
    </row>
    <row r="20" spans="2:4">
      <c r="B20" s="3"/>
      <c r="C20" s="1"/>
      <c r="D20" s="1"/>
    </row>
    <row r="21" spans="2:4">
      <c r="B21" s="3"/>
      <c r="C21" s="1"/>
      <c r="D21" s="1"/>
    </row>
    <row r="22" spans="2:4">
      <c r="B22" s="3"/>
      <c r="C22" s="1"/>
      <c r="D22" s="1"/>
    </row>
    <row r="23" spans="2:4">
      <c r="B23" s="3"/>
      <c r="C23" s="1"/>
      <c r="D23" s="1"/>
    </row>
    <row r="24" spans="2:4">
      <c r="B24" s="3"/>
      <c r="C24" s="1"/>
      <c r="D24" s="1"/>
    </row>
    <row r="25" spans="2:4">
      <c r="B25" s="1"/>
      <c r="C25" s="1"/>
      <c r="D25" s="1"/>
    </row>
    <row r="26" spans="2:4">
      <c r="B26" s="1"/>
      <c r="C26" s="1"/>
      <c r="D26" s="1"/>
    </row>
  </sheetData>
  <sheetProtection algorithmName="SHA-512" hashValue="p4ZJ/oX1ThqX45RcfiWplp/6u8mvwPEKXAypQumkhCw5Exz0odC+VLy4BXVzb/U+t5hGW6znY/yhGPNYGAJUag==" saltValue="6GAOItEoUvDRkk5cPai2ug==" spinCount="100000" sheet="1" selectLockedCells="1"/>
  <mergeCells count="1">
    <mergeCell ref="B2:D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変更歴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篠原電機　技術開発</dc:creator>
  <cp:lastModifiedBy>立石</cp:lastModifiedBy>
  <cp:lastPrinted>2022-01-12T00:21:37Z</cp:lastPrinted>
  <dcterms:created xsi:type="dcterms:W3CDTF">2021-02-10T09:02:41Z</dcterms:created>
  <dcterms:modified xsi:type="dcterms:W3CDTF">2024-02-07T00:56:54Z</dcterms:modified>
</cp:coreProperties>
</file>